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d610b43a5c4d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Underwriting" sheetId="1" r:id="R701c661b9257436a"/>
    <x:sheet xmlns:r="http://schemas.openxmlformats.org/officeDocument/2006/relationships" name="Inputs" sheetId="2" r:id="Ra7fbc70d3a284bbb"/>
    <x:sheet xmlns:r="http://schemas.openxmlformats.org/officeDocument/2006/relationships" name="Deal Tools" sheetId="3" r:id="Ra0b098e4784243f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#,##0.00"/>
    <x:numFmt numFmtId="201" formatCode="0.00%"/>
    <x:numFmt numFmtId="202" formatCode="$#,##0;($#,##0);$0"/>
    <x:numFmt numFmtId="203" formatCode="0.00&quot;x&quot;"/>
    <x:numFmt numFmtId="204" formatCode="$#,##0"/>
  </x:numFmts>
  <x:fonts count="5">
    <x:font>
      <x:sz val="11"/>
      <x:name val="Carlito"/>
    </x:font>
    <x:font>
      <x:sz val="11"/>
      <x:color rgb="FFFFFFFF"/>
      <x:name val="Carlito"/>
    </x:font>
    <x:font>
      <x:b/>
      <x:sz val="11"/>
      <x:color rgb="FFFFFFFF"/>
      <x:name val="Carlito"/>
    </x:font>
    <x:font>
      <x:sz val="11"/>
      <x:color rgb="FF185ABD"/>
      <x:name val="Carlito"/>
    </x:font>
    <x:font>
      <x:b/>
      <x:sz val="11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8354C"/>
      </x:patternFill>
    </x:fill>
    <x:fill>
      <x:patternFill patternType="solid">
        <x:fgColor rgb="FFE7EEF4"/>
      </x:patternFill>
    </x:fill>
    <x:fill>
      <x:patternFill patternType="solid">
        <x:fgColor rgb="FFDCE7E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7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3" fillId="0" borderId="0" xfId="0" applyNumberFormat="1" applyFont="1" applyFill="1" applyBorder="1"/>
    <x:xf numFmtId="200" fontId="3" fillId="0" borderId="0" xfId="0" applyNumberFormat="1" applyFont="1" applyFill="1" applyBorder="1"/>
    <x:xf numFmtId="201" fontId="3" fillId="0" borderId="0" xfId="0" applyNumberFormat="1" applyFont="1" applyFill="1" applyBorder="1"/>
    <x:xf numFmtId="202" fontId="0" fillId="0" borderId="0" xfId="0" applyNumberFormat="1" applyFont="1" applyFill="1" applyBorder="1"/>
    <x:xf numFmtId="201" fontId="0" fillId="0" borderId="0" xfId="0" applyNumberFormat="1" applyFont="1" applyFill="1" applyBorder="1"/>
    <x:xf numFmtId="203" fontId="0" fillId="0" borderId="0" xfId="0" applyNumberFormat="1" applyFont="1" applyFill="1" applyBorder="1"/>
    <x:xf numFmtId="0" fontId="0" fillId="3" borderId="0" xfId="0" applyNumberFormat="1" applyFont="1" applyFill="1" applyBorder="1"/>
    <x:xf numFmtId="202" fontId="0" fillId="3" borderId="0" xfId="0" applyNumberFormat="1" applyFont="1" applyFill="1" applyBorder="1"/>
    <x:xf numFmtId="0" fontId="4" fillId="3" borderId="0" xfId="0" applyNumberFormat="1" applyFont="1" applyFill="1" applyBorder="1"/>
    <x:xf numFmtId="202" fontId="4" fillId="3" borderId="0" xfId="0" applyNumberFormat="1" applyFont="1" applyFill="1" applyBorder="1"/>
    <x:xf numFmtId="204" fontId="0" fillId="0" borderId="0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be60488b0441b5" /><Relationship Type="http://schemas.openxmlformats.org/officeDocument/2006/relationships/theme" Target="/xl/theme/theme1.xml" Id="R6217752dab3545b9" /><Relationship Type="http://schemas.openxmlformats.org/officeDocument/2006/relationships/sharedStrings" Target="/xl/sharedStrings.xml" Id="Rdb79d500aeb74f1f" /><Relationship Type="http://schemas.openxmlformats.org/officeDocument/2006/relationships/worksheet" Target="/xl/worksheets/sheet1.xml" Id="R701c661b9257436a" /><Relationship Type="http://schemas.openxmlformats.org/officeDocument/2006/relationships/worksheet" Target="/xl/worksheets/sheet2.xml" Id="Ra7fbc70d3a284bbb" /><Relationship Type="http://schemas.openxmlformats.org/officeDocument/2006/relationships/worksheet" Target="/xl/worksheets/sheet3.xml" Id="Ra0b098e4784243f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54" hidden="0" customWidth="1"/>
    <x:col min="2" max="2" width="24" hidden="0" customWidth="1"/>
    <x:col min="3" max="3" width="55" hidden="0" customWidth="1"/>
    <x:col min="4" max="4" width="23" hidden="0" customWidth="1"/>
  </x:cols>
  <x:sheetData>
    <x:row r="1" ht="27" customHeight="1">
      <x:c r="A1" s="3" t="str">
        <x:v>OAKLINE ANSWER KEY</x:v>
      </x:c>
      <x:c r="B1" s="3" t="str">
        <x:v>Result</x:v>
      </x:c>
      <x:c r="C1" s="3" t="str">
        <x:v>Instructions</x:v>
      </x:c>
      <x:c r="D1" s="3" t="str"/>
    </x:row>
    <x:row r="2">
      <x:c r="A2" t="str">
        <x:v>Change blue inputs to test the deal.</x:v>
      </x:c>
      <x:c r="B2" t="str"/>
      <x:c r="C2" t="str">
        <x:v>Debt uses the lowest applicable lender constraint.</x:v>
      </x:c>
    </x:row>
    <x:row r="4">
      <x:c r="A4" t="str">
        <x:v>Seller-reported NOI</x:v>
      </x:c>
      <x:c r="B4" s="7" t="n">
        <x:f>Inputs!B9*(Inputs!B7+Inputs!B8)+Inputs!B10-Inputs!B11-Inputs!B12</x:f>
        <x:v>210000</x:v>
      </x:c>
    </x:row>
    <x:row r="5">
      <x:c r="A5" s="12" t="str">
        <x:v>Normalized NOI</x:v>
      </x:c>
      <x:c r="B5" s="13" t="n">
        <x:f>B4-Inputs!B10-Inputs!B13</x:f>
        <x:v>180000</x:v>
      </x:c>
    </x:row>
    <x:row r="6">
      <x:c r="A6" t="str">
        <x:v>Bay D rent and recoveries lost</x:v>
      </x:c>
      <x:c r="B6" s="7" t="n">
        <x:f>Inputs!B14/12*(Inputs!B7+Inputs!B8)</x:f>
        <x:v>33750</x:v>
      </x:c>
    </x:row>
    <x:row r="7">
      <x:c r="A7" s="12" t="str">
        <x:v>First-year stressed NOI</x:v>
      </x:c>
      <x:c r="B7" s="13" t="n">
        <x:f>B5-B6</x:f>
        <x:v>146250</x:v>
      </x:c>
    </x:row>
    <x:row r="8">
      <x:c r="A8" t="str">
        <x:v>DSCR debt ceiling</x:v>
      </x:c>
      <x:c r="B8" s="7" t="n">
        <x:f>B7/Inputs!B20/Inputs!B22</x:f>
        <x:v>1300000</x:v>
      </x:c>
    </x:row>
    <x:row r="9">
      <x:c r="A9" t="str">
        <x:v>Debt-yield debt ceiling</x:v>
      </x:c>
      <x:c r="B9" s="7" t="n">
        <x:f>B7/Inputs!B21</x:f>
        <x:v>1462500</x:v>
      </x:c>
    </x:row>
    <x:row r="10">
      <x:c r="A10" t="str">
        <x:v>Leasing costs plus liquidity</x:v>
      </x:c>
      <x:c r="B10" s="7" t="n">
        <x:f>SUM(Inputs!B15:B17)</x:f>
        <x:v>135000</x:v>
      </x:c>
    </x:row>
    <x:row r="11">
      <x:c r="A11" t="str">
        <x:v>Cap-rate price ceiling</x:v>
      </x:c>
      <x:c r="B11" s="7" t="n">
        <x:f>B5/Inputs!B6</x:f>
        <x:v>2250000</x:v>
      </x:c>
    </x:row>
    <x:row r="12">
      <x:c r="A12" t="str">
        <x:v>Equity ceiling under cash-flow debt limits</x:v>
      </x:c>
      <x:c r="B12" s="7" t="n">
        <x:f>(Inputs!B5+MIN(B8,B9)-B10)/(1+Inputs!B18)</x:f>
        <x:v>2150485.4368932038</x:v>
      </x:c>
    </x:row>
    <x:row r="13">
      <x:c r="A13" t="str">
        <x:v>Equity ceiling under LTV limit</x:v>
      </x:c>
      <x:c r="B13" s="7" t="n">
        <x:f>(Inputs!B5-B10)/(1+Inputs!B18-Inputs!B19)</x:f>
        <x:v>2407894.736842105</x:v>
      </x:c>
    </x:row>
    <x:row r="14">
      <x:c r="A14" s="12" t="str">
        <x:v>Maximum modeled purchase price</x:v>
      </x:c>
      <x:c r="B14" s="13" t="n">
        <x:f>MAX(0,MIN(B11:B13))</x:f>
        <x:v>2150485.4368932038</x:v>
      </x:c>
    </x:row>
    <x:row r="15">
      <x:c r="A15" t="str">
        <x:v>Normalized cap at asking price</x:v>
      </x:c>
      <x:c r="B15" s="8" t="n">
        <x:f>B5/Inputs!B3</x:f>
        <x:v>0.075</x:v>
      </x:c>
    </x:row>
    <x:row r="16">
      <x:c r="A16" t="str">
        <x:v>LTV debt limit at asking price</x:v>
      </x:c>
      <x:c r="B16" s="7" t="n">
        <x:f>Inputs!B3*Inputs!B19</x:f>
        <x:v>1560000</x:v>
      </x:c>
    </x:row>
    <x:row r="17">
      <x:c r="A17" t="str">
        <x:v>Modeled loan at asking price</x:v>
      </x:c>
      <x:c r="B17" s="7" t="n">
        <x:f>MIN(B8,B9,B16)</x:f>
        <x:v>1300000</x:v>
      </x:c>
    </x:row>
    <x:row r="18">
      <x:c r="A18" t="str">
        <x:v>Total uses at asking price</x:v>
      </x:c>
      <x:c r="B18" s="7" t="n">
        <x:f>Inputs!B3*(1+Inputs!B18)+B10</x:f>
        <x:v>2607000</x:v>
      </x:c>
    </x:row>
    <x:row r="19">
      <x:c r="A19" s="12" t="str">
        <x:v>Equity at asking price</x:v>
      </x:c>
      <x:c r="B19" s="13" t="n">
        <x:f>B18-B17</x:f>
        <x:v>1307000</x:v>
      </x:c>
    </x:row>
    <x:row r="20">
      <x:c r="A20" t="str">
        <x:v>LTV debt limit at test offer</x:v>
      </x:c>
      <x:c r="B20" s="7" t="n">
        <x:f>Inputs!B4*Inputs!B19</x:f>
        <x:v>1365000</x:v>
      </x:c>
    </x:row>
    <x:row r="21">
      <x:c r="A21" t="str">
        <x:v>Modeled loan at test offer</x:v>
      </x:c>
      <x:c r="B21" s="7" t="n">
        <x:f>MIN(B8,B9,B20)</x:f>
        <x:v>1300000</x:v>
      </x:c>
    </x:row>
    <x:row r="22">
      <x:c r="A22" t="str">
        <x:v>Total uses at test offer</x:v>
      </x:c>
      <x:c r="B22" s="7" t="n">
        <x:f>Inputs!B4*(1+Inputs!B18)+B10</x:f>
        <x:v>2298000</x:v>
      </x:c>
    </x:row>
    <x:row r="23">
      <x:c r="A23" s="12" t="str">
        <x:v>Equity at test offer</x:v>
      </x:c>
      <x:c r="B23" s="13" t="n">
        <x:f>B22-B21</x:f>
        <x:v>998000</x:v>
      </x:c>
    </x:row>
    <x:row r="24">
      <x:c r="A24" t="str">
        <x:v>Equity headroom at test offer</x:v>
      </x:c>
      <x:c r="B24" s="7" t="n">
        <x:f>Inputs!B5-B23</x:f>
        <x:v>52000</x:v>
      </x:c>
    </x:row>
    <x:row r="25">
      <x:c r="A25" t="str">
        <x:v>Normalized cap at test offer</x:v>
      </x:c>
      <x:c r="B25" s="8" t="n">
        <x:f>B5/Inputs!B4</x:f>
        <x:v>0.08571428571428572</x:v>
      </x:c>
    </x:row>
    <x:row r="26">
      <x:c r="A26" t="str">
        <x:v>Annual debt service at offer</x:v>
      </x:c>
      <x:c r="B26" s="7" t="n">
        <x:f>B21*Inputs!B22</x:f>
        <x:v>117000</x:v>
      </x:c>
    </x:row>
    <x:row r="27">
      <x:c r="A27" t="str">
        <x:v>Stressed DSCR at offer</x:v>
      </x:c>
      <x:c r="B27" s="9" t="n">
        <x:f>B7/B26</x:f>
        <x:v>1.25</x:v>
      </x:c>
    </x:row>
    <x:row r="28">
      <x:c r="A28" t="str">
        <x:v>First-year cash before leasing costs</x:v>
      </x:c>
      <x:c r="B28" s="7" t="n">
        <x:f>B7-B26</x:f>
        <x:v>29250</x:v>
      </x:c>
    </x:row>
    <x:row r="29">
      <x:c r="A29" s="12" t="str">
        <x:v>First-year cash after leasing costs</x:v>
      </x:c>
      <x:c r="B29" s="13" t="n">
        <x:f>B28-SUM(Inputs!B15:B16)</x:f>
        <x:v>-30750</x:v>
      </x:c>
    </x:row>
    <x:row r="30">
      <x:c r="A30" t="str">
        <x:v>Twelve-month vacancy NOI</x:v>
      </x:c>
      <x:c r="B30" s="7" t="n">
        <x:f>B5-Inputs!B7-Inputs!B8</x:f>
        <x:v>112500</x:v>
      </x:c>
    </x:row>
    <x:row r="31">
      <x:c r="A31" t="str">
        <x:v>Twelve-month vacancy loan at offer</x:v>
      </x:c>
      <x:c r="B31" s="7" t="n">
        <x:f>MIN(B20,B30/Inputs!B20/Inputs!B22,B30/Inputs!B21)</x:f>
        <x:v>1000000</x:v>
      </x:c>
    </x:row>
    <x:row r="32">
      <x:c r="A32" s="12" t="str">
        <x:v>Twelve-month vacancy equity at offer</x:v>
      </x:c>
      <x:c r="B32" s="13" t="n">
        <x:f>B22-B31</x:f>
        <x:v>1298000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54" hidden="0" customWidth="1"/>
    <x:col min="2" max="2" width="24" hidden="0" customWidth="1"/>
    <x:col min="3" max="3" width="55" hidden="0" customWidth="1"/>
    <x:col min="4" max="4" width="23" hidden="0" customWidth="1"/>
  </x:cols>
  <x:sheetData>
    <x:row r="1" ht="27" customHeight="1">
      <x:c r="A1" s="3" t="str">
        <x:v>OAKLINE SOURCE INPUTS</x:v>
      </x:c>
      <x:c r="B1" s="3" t="str">
        <x:v>Assumptions</x:v>
      </x:c>
      <x:c r="C1" s="3" t="str">
        <x:v>Hypothetical case</x:v>
      </x:c>
      <x:c r="D1" s="3" t="str"/>
    </x:row>
    <x:row r="3">
      <x:c r="A3" t="str">
        <x:v>Asking price</x:v>
      </x:c>
      <x:c r="B3" s="5" t="n">
        <x:v>2400000</x:v>
      </x:c>
    </x:row>
    <x:row r="4">
      <x:c r="A4" t="str">
        <x:v>Test offer</x:v>
      </x:c>
      <x:c r="B4" s="5" t="n">
        <x:v>2100000</x:v>
      </x:c>
    </x:row>
    <x:row r="5">
      <x:c r="A5" t="str">
        <x:v>Equity budget</x:v>
      </x:c>
      <x:c r="B5" s="5" t="n">
        <x:v>1050000</x:v>
      </x:c>
    </x:row>
    <x:row r="6">
      <x:c r="A6" t="str">
        <x:v>Target normalized cap</x:v>
      </x:c>
      <x:c r="B6" s="6" t="n">
        <x:v>0.08</x:v>
      </x:c>
    </x:row>
    <x:row r="7">
      <x:c r="A7" t="str">
        <x:v>Annual base rent per bay</x:v>
      </x:c>
      <x:c r="B7" s="5" t="n">
        <x:v>60000</x:v>
      </x:c>
    </x:row>
    <x:row r="8">
      <x:c r="A8" t="str">
        <x:v>Annual recovery per bay</x:v>
      </x:c>
      <x:c r="B8" s="5" t="n">
        <x:v>7500</x:v>
      </x:c>
    </x:row>
    <x:row r="9">
      <x:c r="A9" t="str">
        <x:v>Occupied bays at acquisition</x:v>
      </x:c>
      <x:c r="B9" s="5" t="n">
        <x:v>4</x:v>
      </x:c>
    </x:row>
    <x:row r="10">
      <x:c r="A10" t="str">
        <x:v>Nonrecurring insurance settlement</x:v>
      </x:c>
      <x:c r="B10" s="5" t="n">
        <x:v>12000</x:v>
      </x:c>
    </x:row>
    <x:row r="11">
      <x:c r="A11" t="str">
        <x:v>Taxes and insurance</x:v>
      </x:c>
      <x:c r="B11" s="5" t="n">
        <x:v>48000</x:v>
      </x:c>
    </x:row>
    <x:row r="12">
      <x:c r="A12" t="str">
        <x:v>Repairs and other OPEX</x:v>
      </x:c>
      <x:c r="B12" s="5" t="n">
        <x:v>24000</x:v>
      </x:c>
    </x:row>
    <x:row r="13">
      <x:c r="A13" t="str">
        <x:v>Buyer management fee</x:v>
      </x:c>
      <x:c r="B13" s="5" t="n">
        <x:v>18000</x:v>
      </x:c>
    </x:row>
    <x:row r="14">
      <x:c r="A14" t="str">
        <x:v>Bay D vacancy months</x:v>
      </x:c>
      <x:c r="B14" s="5" t="n">
        <x:v>6</x:v>
      </x:c>
    </x:row>
    <x:row r="15">
      <x:c r="A15" t="str">
        <x:v>Tenant improvements</x:v>
      </x:c>
      <x:c r="B15" s="5" t="n">
        <x:v>45000</x:v>
      </x:c>
    </x:row>
    <x:row r="16">
      <x:c r="A16" t="str">
        <x:v>Leasing commission</x:v>
      </x:c>
      <x:c r="B16" s="5" t="n">
        <x:v>15000</x:v>
      </x:c>
    </x:row>
    <x:row r="17">
      <x:c r="A17" t="str">
        <x:v>Opening liquidity reserve</x:v>
      </x:c>
      <x:c r="B17" s="5" t="n">
        <x:v>75000</x:v>
      </x:c>
    </x:row>
    <x:row r="18">
      <x:c r="A18" t="str">
        <x:v>Closing costs as % of price</x:v>
      </x:c>
      <x:c r="B18" s="6" t="n">
        <x:v>0.03</x:v>
      </x:c>
    </x:row>
    <x:row r="19">
      <x:c r="A19" t="str">
        <x:v>Maximum LTV</x:v>
      </x:c>
      <x:c r="B19" s="6" t="n">
        <x:v>0.65</x:v>
      </x:c>
    </x:row>
    <x:row r="20">
      <x:c r="A20" t="str">
        <x:v>Minimum DSCR</x:v>
      </x:c>
      <x:c r="B20" s="5" t="n">
        <x:v>1.25</x:v>
      </x:c>
    </x:row>
    <x:row r="21">
      <x:c r="A21" t="str">
        <x:v>Minimum debt yield</x:v>
      </x:c>
      <x:c r="B21" s="6" t="n">
        <x:v>0.1</x:v>
      </x:c>
    </x:row>
    <x:row r="22">
      <x:c r="A22" t="str">
        <x:v>Annual debt constant</x:v>
      </x:c>
      <x:c r="B22" s="6" t="n">
        <x:v>0.09</x:v>
      </x:c>
    </x:row>
    <x:row r="25">
      <x:c r="A25" t="str">
        <x:v>Bay</x:v>
      </x:c>
      <x:c r="B25" t="str">
        <x:v>Annual base rent</x:v>
      </x:c>
      <x:c r="C25" t="str">
        <x:v>Annual recoveries</x:v>
      </x:c>
      <x:c r="D25" t="str">
        <x:v>Lease months left</x:v>
      </x:c>
    </x:row>
    <x:row r="26">
      <x:c r="A26" t="str">
        <x:v>A</x:v>
      </x:c>
      <x:c r="B26" t="n">
        <x:f>B7</x:f>
        <x:v>60000</x:v>
      </x:c>
      <x:c r="C26" t="n">
        <x:f>B8</x:f>
        <x:v>7500</x:v>
      </x:c>
      <x:c r="D26" t="n">
        <x:v>42</x:v>
      </x:c>
    </x:row>
    <x:row r="27">
      <x:c r="A27" t="str">
        <x:v>B</x:v>
      </x:c>
      <x:c r="B27" t="n">
        <x:f>B7</x:f>
        <x:v>60000</x:v>
      </x:c>
      <x:c r="C27" t="n">
        <x:f>B8</x:f>
        <x:v>7500</x:v>
      </x:c>
      <x:c r="D27" t="n">
        <x:v>30</x:v>
      </x:c>
    </x:row>
    <x:row r="28">
      <x:c r="A28" t="str">
        <x:v>C</x:v>
      </x:c>
      <x:c r="B28" t="n">
        <x:f>B7</x:f>
        <x:v>60000</x:v>
      </x:c>
      <x:c r="C28" t="n">
        <x:f>B8</x:f>
        <x:v>7500</x:v>
      </x:c>
      <x:c r="D28" t="n">
        <x:v>24</x:v>
      </x:c>
    </x:row>
    <x:row r="29">
      <x:c r="A29" t="str">
        <x:v>D</x:v>
      </x:c>
      <x:c r="B29" t="n">
        <x:f>B7</x:f>
        <x:v>60000</x:v>
      </x:c>
      <x:c r="C29" t="n">
        <x:f>B8</x:f>
        <x:v>7500</x:v>
      </x:c>
      <x:c r="D29" t="n">
        <x:v>0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54" hidden="0" customWidth="1"/>
    <x:col min="2" max="2" width="24" hidden="0" customWidth="1"/>
    <x:col min="3" max="3" width="55" hidden="0" customWidth="1"/>
    <x:col min="4" max="4" width="23" hidden="0" customWidth="1"/>
  </x:cols>
  <x:sheetData>
    <x:row r="1" ht="27" customHeight="1">
      <x:c r="A1" s="3" t="str">
        <x:v>OAKLINE DEAL TOOLS</x:v>
      </x:c>
      <x:c r="B1" s="3" t="str">
        <x:v>Status / Owner</x:v>
      </x:c>
      <x:c r="C1" s="3" t="str">
        <x:v>Evidence or notes</x:v>
      </x:c>
      <x:c r="D1" s="3" t="str">
        <x:v>Deadline</x:v>
      </x:c>
    </x:row>
    <x:row r="3">
      <x:c r="A3" s="16" t="str">
        <x:v>Investment memo</x:v>
      </x:c>
      <x:c r="B3" s="16" t="str"/>
      <x:c r="C3" s="16" t="str"/>
      <x:c r="D3" s="16"/>
    </x:row>
    <x:row r="4">
      <x:c r="A4" t="str">
        <x:v>Decision</x:v>
      </x:c>
      <x:c r="B4" t="str">
        <x:v>Conditional $2.1M offer</x:v>
      </x:c>
      <x:c r="C4" t="str">
        <x:v>Subject to diligence and lending</x:v>
      </x:c>
    </x:row>
    <x:row r="5">
      <x:c r="A5" t="str">
        <x:v>Verified NOI</x:v>
      </x:c>
      <x:c r="B5" s="14" t="n">
        <x:f>Underwriting!B5</x:f>
        <x:v>180000</x:v>
      </x:c>
      <x:c r="C5" t="str"/>
    </x:row>
    <x:row r="6">
      <x:c r="A6" t="str">
        <x:v>Debt and equity limits</x:v>
      </x:c>
      <x:c r="B6" t="str">
        <x:v>$1.3M / $1.05M</x:v>
      </x:c>
      <x:c r="C6" t="str">
        <x:v>DSCR binds in the base case.</x:v>
      </x:c>
    </x:row>
    <x:row r="7">
      <x:c r="A7" t="str">
        <x:v>Downside and walk-away trigger</x:v>
      </x:c>
      <x:c r="B7" t="str">
        <x:v>Equity exceeds budget</x:v>
      </x:c>
      <x:c r="C7" t="str">
        <x:v>Twelve months vacant requires $1.298M equity if re-sized.</x:v>
      </x:c>
    </x:row>
    <x:row r="8">
      <x:c r="A8" t="str">
        <x:v>Offer conditions</x:v>
      </x:c>
      <x:c r="B8" t="str">
        <x:v>Verify income and lease-up</x:v>
      </x:c>
      <x:c r="C8" t="str">
        <x:v>Signed leases, collections, bids and lender underwriting.</x:v>
      </x:c>
    </x:row>
    <x:row r="9">
      <x:c r="A9" t="str">
        <x:v>Next action</x:v>
      </x:c>
      <x:c r="B9" t="str">
        <x:v>Validate assumptions</x:v>
      </x:c>
      <x:c r="C9" t="str">
        <x:v>Confirm property condition and finance terms.</x:v>
      </x:c>
    </x:row>
    <x:row r="12">
      <x:c r="A12" s="16" t="str">
        <x:v>Lease abstract</x:v>
      </x:c>
      <x:c r="B12" s="16" t="str">
        <x:v>Tenant / suite</x:v>
      </x:c>
      <x:c r="C12" s="16" t="str">
        <x:v>Terms and source section</x:v>
      </x:c>
      <x:c r="D12" s="16" t="str">
        <x:v>Notice date</x:v>
      </x:c>
    </x:row>
    <x:row r="13">
      <x:c r="A13" t="str">
        <x:v>Premises and term</x:v>
      </x:c>
      <x:c r="B13" t="str"/>
      <x:c r="C13" t="str"/>
      <x:c r="D13" t="str"/>
    </x:row>
    <x:row r="14">
      <x:c r="A14" t="str">
        <x:v>Base rent and escalations</x:v>
      </x:c>
      <x:c r="B14" t="str"/>
      <x:c r="C14" t="str"/>
      <x:c r="D14" t="str"/>
    </x:row>
    <x:row r="15">
      <x:c r="A15" t="str">
        <x:v>Recoveries and caps</x:v>
      </x:c>
      <x:c r="B15" t="str"/>
      <x:c r="C15" t="str"/>
      <x:c r="D15" t="str"/>
    </x:row>
    <x:row r="16">
      <x:c r="A16" t="str">
        <x:v>Options and notice</x:v>
      </x:c>
      <x:c r="B16" t="str"/>
      <x:c r="C16" t="str"/>
      <x:c r="D16" t="str"/>
    </x:row>
    <x:row r="17">
      <x:c r="A17" t="str">
        <x:v>Guarantee and security</x:v>
      </x:c>
      <x:c r="B17" t="str"/>
      <x:c r="C17" t="str"/>
      <x:c r="D17" t="str"/>
    </x:row>
    <x:row r="18">
      <x:c r="A18" t="str">
        <x:v>Assignment and termination</x:v>
      </x:c>
      <x:c r="B18" t="str"/>
      <x:c r="C18" t="str"/>
      <x:c r="D18" t="str"/>
    </x:row>
    <x:row r="21">
      <x:c r="A21" s="16" t="str">
        <x:v>Diligence tracker</x:v>
      </x:c>
      <x:c r="B21" s="16" t="str">
        <x:v>Owner / status</x:v>
      </x:c>
      <x:c r="C21" s="16" t="str">
        <x:v>Evidence or next step</x:v>
      </x:c>
      <x:c r="D21" s="16" t="str">
        <x:v>Due date</x:v>
      </x:c>
    </x:row>
    <x:row r="22">
      <x:c r="A22" t="str">
        <x:v>Signed leases and collections</x:v>
      </x:c>
      <x:c r="B22" t="str"/>
      <x:c r="C22" t="str">
        <x:v>Reconcile rent roll and bank receipts.</x:v>
      </x:c>
      <x:c r="D22" t="str"/>
    </x:row>
    <x:row r="23">
      <x:c r="A23" t="str">
        <x:v>Bay D move-out and renewal</x:v>
      </x:c>
      <x:c r="B23" t="str"/>
      <x:c r="C23" t="str">
        <x:v>Confirm dates and obtain written evidence.</x:v>
      </x:c>
      <x:c r="D23" t="str"/>
    </x:row>
    <x:row r="24">
      <x:c r="A24" t="str">
        <x:v>TI and commission</x:v>
      </x:c>
      <x:c r="B24" t="str"/>
      <x:c r="C24" t="str">
        <x:v>Obtain bids and market leasing terms.</x:v>
      </x:c>
      <x:c r="D24" t="str"/>
    </x:row>
    <x:row r="25">
      <x:c r="A25" t="str">
        <x:v>Financing</x:v>
      </x:c>
      <x:c r="B25" t="str"/>
      <x:c r="C25" t="str">
        <x:v>Get proceeds and maturity terms in writing.</x:v>
      </x:c>
      <x:c r="D25" t="str"/>
    </x:row>
    <x:row r="26">
      <x:c r="A26" t="str">
        <x:v>Condition and title</x:v>
      </x:c>
      <x:c r="B26" t="str"/>
      <x:c r="C26" t="str">
        <x:v>Order property and title reviews.</x:v>
      </x:c>
      <x:c r="D26" t="str"/>
    </x:row>
  </x:sheetData>
  <x:pageMargins left="0.7" right="0.7" top="0.75" bottom="0.75" header="0.3" footer="0.3"/>
</x:worksheet>
</file>